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jonat\Desktop\documenti personali 14072018\Create\Flt4MedRob\cascaded calls\Bandi\bando Unina\"/>
    </mc:Choice>
  </mc:AlternateContent>
  <xr:revisionPtr revIDLastSave="0" documentId="13_ncr:1_{1CF8A621-C52D-46C0-959C-80411BA77B99}" xr6:coauthVersionLast="47" xr6:coauthVersionMax="47" xr10:uidLastSave="{00000000-0000-0000-0000-000000000000}"/>
  <bookViews>
    <workbookView xWindow="-110" yWindow="-110" windowWidth="19420" windowHeight="10420" tabRatio="551" firstSheet="1" activeTab="2" xr2:uid="{00000000-000D-0000-FFFF-FFFF00000000}"/>
  </bookViews>
  <sheets>
    <sheet name="Istruzioni di compilazione" sheetId="15" r:id="rId1"/>
    <sheet name="PIANO ECON-FIN per tipologia " sheetId="10" r:id="rId2"/>
    <sheet name="PIANO ECON-FIN per L.A." sheetId="6" r:id="rId3"/>
    <sheet name="Proponente" sheetId="12" r:id="rId4"/>
    <sheet name="campi_predef" sheetId="8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2" l="1"/>
  <c r="C10" i="12"/>
  <c r="F7" i="12"/>
  <c r="D17" i="12" l="1"/>
  <c r="D16" i="12"/>
  <c r="D15" i="12"/>
  <c r="C15" i="12"/>
  <c r="D14" i="12"/>
  <c r="C17" i="12"/>
  <c r="C14" i="12"/>
  <c r="C13" i="10" l="1"/>
  <c r="C16" i="12" l="1"/>
  <c r="D13" i="12" l="1"/>
  <c r="D18" i="12" s="1"/>
  <c r="C12" i="12"/>
  <c r="C13" i="12" s="1"/>
  <c r="C18" i="12" s="1"/>
  <c r="E11" i="12"/>
  <c r="E10" i="12"/>
  <c r="E9" i="12"/>
  <c r="E8" i="12"/>
  <c r="C20" i="10" s="1"/>
  <c r="C21" i="10" l="1"/>
  <c r="D23" i="10" s="1"/>
  <c r="F11" i="12"/>
  <c r="C23" i="10"/>
  <c r="C22" i="10"/>
  <c r="D14" i="10"/>
  <c r="D15" i="10" s="1"/>
  <c r="D16" i="10"/>
  <c r="E14" i="10"/>
  <c r="E15" i="10" s="1"/>
  <c r="E13" i="12"/>
  <c r="E12" i="12"/>
  <c r="C24" i="10" s="1"/>
  <c r="F12" i="12" l="1"/>
  <c r="F8" i="12"/>
  <c r="C25" i="10"/>
  <c r="F14" i="10"/>
  <c r="F15" i="10" s="1"/>
  <c r="E16" i="10"/>
  <c r="E18" i="12"/>
  <c r="D24" i="10" l="1"/>
  <c r="D20" i="10"/>
  <c r="F16" i="10"/>
  <c r="C26" i="10" s="1"/>
  <c r="E19" i="12"/>
  <c r="H15" i="6"/>
  <c r="G16" i="6"/>
  <c r="D16" i="6"/>
  <c r="E16" i="6"/>
  <c r="F16" i="6"/>
  <c r="C16" i="6"/>
  <c r="C27" i="10" l="1"/>
  <c r="F19" i="12"/>
  <c r="E17" i="10"/>
  <c r="H16" i="6"/>
</calcChain>
</file>

<file path=xl/sharedStrings.xml><?xml version="1.0" encoding="utf-8"?>
<sst xmlns="http://schemas.openxmlformats.org/spreadsheetml/2006/main" count="71" uniqueCount="56">
  <si>
    <t>Tipologia Ente o Impresa</t>
  </si>
  <si>
    <t>Tipologia Attività</t>
  </si>
  <si>
    <t>% contributo</t>
  </si>
  <si>
    <t>Micro/Piccola impresa</t>
  </si>
  <si>
    <t>Ricerca industriale</t>
  </si>
  <si>
    <t>Sviluppo sperimentale</t>
  </si>
  <si>
    <t>Media impresa</t>
  </si>
  <si>
    <t>COSTI</t>
  </si>
  <si>
    <t>RI</t>
  </si>
  <si>
    <t>SS</t>
  </si>
  <si>
    <t>TOTALE</t>
  </si>
  <si>
    <t xml:space="preserve">Voce di costo 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</si>
  <si>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</si>
  <si>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</si>
  <si>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</si>
  <si>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</si>
  <si>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</si>
  <si>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</si>
  <si>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</si>
  <si>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</si>
  <si>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</si>
  <si>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</si>
  <si>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</si>
  <si>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</si>
  <si>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</si>
  <si>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</si>
  <si>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</si>
  <si>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Partner</t>
  </si>
  <si>
    <t>Allegato 10_A - Piano economico e finanziario - Progetti da Proponente Singolo</t>
  </si>
  <si>
    <t>Esempi di calcolo del costo del progetto e dell''agevolazione per proponenti Singoli</t>
  </si>
  <si>
    <t>TOTALE AGEVOLAZIONE</t>
  </si>
  <si>
    <t>COSTO TOTALE PROGETTO</t>
  </si>
  <si>
    <t xml:space="preserve">AGEVOLAZIONE </t>
  </si>
  <si>
    <t>Proponente</t>
  </si>
  <si>
    <r>
      <t xml:space="preserve">Il Proponente deve compilare il foglio relativo ai propri costi, selezionando la tipologia di impresa dal menù a tendina. Il Proponente deve inserire i dati nelle sole celle evidenziate in verde mentre i dati delle altre celle sono calcolati in modo automatico.
Il foglio "PIANO ECON-FIN per L.A." deve dare il dettaglio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compilando le relative celle nelle colonne G ed H.
Le quote di contributo saranno determinate in base alla dimensione di impresa secondo la tabella di seguito riportata.</t>
    </r>
  </si>
  <si>
    <t>Percentuale Agevolazione Micro o Piccola Impresa</t>
  </si>
  <si>
    <t>Percentuale Agevolazione Media Impresa</t>
  </si>
  <si>
    <t>AGEVOLAZIONE</t>
  </si>
  <si>
    <t xml:space="preserve">TOTALE </t>
  </si>
  <si>
    <t>I dati vanno inseriti nelle sole caselle evidenziate in verde, le altre si compilano autonomamente</t>
  </si>
  <si>
    <t>NOME PROPONENTE</t>
  </si>
  <si>
    <t>Tipologia Soggetto</t>
  </si>
  <si>
    <t>NOME SOGGETTO PROPONENTE</t>
  </si>
  <si>
    <t>Percentuale Agevolazione Università</t>
  </si>
  <si>
    <t>Percentuale Agevolazione EPR</t>
  </si>
  <si>
    <t>Sede Operativa</t>
  </si>
  <si>
    <t>Inserire i dati nei campi evidenziati in verde. La tipologia di Soggetto e la Sede Operativa vanno selezionate dal menu a tendina</t>
  </si>
  <si>
    <t>AGEVOLAZIONE MEZZOGIORNO</t>
  </si>
  <si>
    <t>Percentuale Mezzogiorno</t>
  </si>
  <si>
    <t>Mezzogiorno</t>
  </si>
  <si>
    <t>Micro o Piccola Impresa</t>
  </si>
  <si>
    <t>Personale direttamente impiegato nel progetto</t>
  </si>
  <si>
    <t>Strumenti, attrezzature e licenze</t>
  </si>
  <si>
    <t>Costi indiretti</t>
  </si>
  <si>
    <t xml:space="preserve">Altri costi di esercizio </t>
  </si>
  <si>
    <t>Fabbricati e terreni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</si>
</sst>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4" fontId="4" fillId="2" borderId="1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4" fillId="6" borderId="1" xfId="0" applyNumberFormat="1" applyFont="1" applyFill="1" applyBorder="1" applyProtection="1">
      <protection locked="0"/>
    </xf>
    <xf numFmtId="164" fontId="4" fillId="2" borderId="1" xfId="1" applyNumberFormat="1" applyFont="1" applyFill="1" applyBorder="1" applyAlignment="1">
      <alignment vertical="center"/>
    </xf>
    <xf numFmtId="0" fontId="5" fillId="6" borderId="0" xfId="0" applyFont="1" applyFill="1" applyAlignment="1" applyProtection="1">
      <alignment horizontal="center"/>
      <protection locked="0"/>
    </xf>
    <xf numFmtId="164" fontId="5" fillId="7" borderId="1" xfId="0" applyNumberFormat="1" applyFont="1" applyFill="1" applyBorder="1"/>
    <xf numFmtId="0" fontId="5" fillId="0" borderId="1" xfId="0" applyFont="1" applyBorder="1" applyAlignment="1">
      <alignment horizontal="left" wrapText="1"/>
    </xf>
    <xf numFmtId="0" fontId="5" fillId="0" borderId="8" xfId="0" applyFont="1" applyBorder="1"/>
    <xf numFmtId="0" fontId="5" fillId="0" borderId="0" xfId="0" applyFont="1"/>
    <xf numFmtId="0" fontId="4" fillId="0" borderId="2" xfId="0" applyFont="1" applyBorder="1" applyAlignment="1">
      <alignment horizontal="left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 applyAlignment="1">
      <alignment wrapText="1"/>
    </xf>
    <xf numFmtId="164" fontId="5" fillId="8" borderId="1" xfId="1" applyNumberFormat="1" applyFont="1" applyFill="1" applyBorder="1"/>
    <xf numFmtId="164" fontId="5" fillId="8" borderId="1" xfId="0" applyNumberFormat="1" applyFont="1" applyFill="1" applyBorder="1"/>
    <xf numFmtId="0" fontId="5" fillId="8" borderId="1" xfId="0" applyFont="1" applyFill="1" applyBorder="1"/>
    <xf numFmtId="164" fontId="5" fillId="2" borderId="1" xfId="1" applyNumberFormat="1" applyFont="1" applyFill="1" applyBorder="1" applyAlignment="1">
      <alignment vertical="center"/>
    </xf>
    <xf numFmtId="9" fontId="4" fillId="0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wrapText="1"/>
      <protection locked="0"/>
    </xf>
    <xf numFmtId="164" fontId="5" fillId="8" borderId="1" xfId="1" applyNumberFormat="1" applyFont="1" applyFill="1" applyBorder="1" applyAlignment="1">
      <alignment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/>
    <xf numFmtId="2" fontId="4" fillId="2" borderId="1" xfId="0" applyNumberFormat="1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2" fontId="4" fillId="2" borderId="3" xfId="0" applyNumberFormat="1" applyFont="1" applyFill="1" applyBorder="1" applyAlignment="1">
      <alignment horizontal="right"/>
    </xf>
    <xf numFmtId="2" fontId="4" fillId="2" borderId="10" xfId="0" applyNumberFormat="1" applyFont="1" applyFill="1" applyBorder="1" applyAlignment="1">
      <alignment horizontal="right"/>
    </xf>
    <xf numFmtId="164" fontId="5" fillId="4" borderId="3" xfId="0" applyNumberFormat="1" applyFont="1" applyFill="1" applyBorder="1"/>
    <xf numFmtId="164" fontId="5" fillId="8" borderId="10" xfId="0" applyNumberFormat="1" applyFont="1" applyFill="1" applyBorder="1"/>
    <xf numFmtId="164" fontId="5" fillId="0" borderId="8" xfId="0" applyNumberFormat="1" applyFont="1" applyBorder="1"/>
    <xf numFmtId="0" fontId="4" fillId="0" borderId="0" xfId="0" applyFont="1" applyAlignment="1">
      <alignment horizontal="center" vertical="center" wrapText="1"/>
    </xf>
    <xf numFmtId="164" fontId="5" fillId="8" borderId="5" xfId="0" applyNumberFormat="1" applyFont="1" applyFill="1" applyBorder="1"/>
    <xf numFmtId="164" fontId="5" fillId="8" borderId="2" xfId="1" applyNumberFormat="1" applyFont="1" applyFill="1" applyBorder="1" applyAlignment="1">
      <alignment vertical="center"/>
    </xf>
    <xf numFmtId="0" fontId="5" fillId="9" borderId="1" xfId="0" applyFont="1" applyFill="1" applyBorder="1" applyAlignment="1">
      <alignment horizontal="left" vertical="center" wrapText="1"/>
    </xf>
    <xf numFmtId="164" fontId="5" fillId="9" borderId="1" xfId="0" applyNumberFormat="1" applyFont="1" applyFill="1" applyBorder="1" applyAlignment="1">
      <alignment horizontal="right" vertical="center"/>
    </xf>
    <xf numFmtId="0" fontId="5" fillId="9" borderId="1" xfId="0" applyFont="1" applyFill="1" applyBorder="1"/>
    <xf numFmtId="164" fontId="5" fillId="9" borderId="0" xfId="0" applyNumberFormat="1" applyFont="1" applyFill="1"/>
    <xf numFmtId="9" fontId="4" fillId="0" borderId="0" xfId="2" applyFont="1" applyFill="1"/>
    <xf numFmtId="0" fontId="4" fillId="0" borderId="1" xfId="0" applyFont="1" applyBorder="1" applyAlignment="1">
      <alignment horizontal="justify"/>
    </xf>
    <xf numFmtId="164" fontId="4" fillId="6" borderId="1" xfId="0" applyNumberFormat="1" applyFont="1" applyFill="1" applyBorder="1"/>
    <xf numFmtId="164" fontId="4" fillId="10" borderId="1" xfId="0" applyNumberFormat="1" applyFont="1" applyFill="1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8" borderId="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164" fontId="5" fillId="0" borderId="2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47625</xdr:rowOff>
    </xdr:from>
    <xdr:to>
      <xdr:col>8</xdr:col>
      <xdr:colOff>1270</xdr:colOff>
      <xdr:row>6</xdr:row>
      <xdr:rowOff>0</xdr:rowOff>
    </xdr:to>
    <xdr:pic>
      <xdr:nvPicPr>
        <xdr:cNvPr id="3" name="Immagine 2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AE37C028-94D7-4064-8022-D528FCC2EF4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885825" y="47625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7</xdr:col>
      <xdr:colOff>0</xdr:colOff>
      <xdr:row>50</xdr:row>
      <xdr:rowOff>85725</xdr:rowOff>
    </xdr:from>
    <xdr:to>
      <xdr:col>17</xdr:col>
      <xdr:colOff>330835</xdr:colOff>
      <xdr:row>54</xdr:row>
      <xdr:rowOff>158115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04AA32C2-FC2C-4391-80D0-06AB78BB3C19}"/>
            </a:ext>
          </a:extLst>
        </xdr:cNvPr>
        <xdr:cNvGrpSpPr/>
      </xdr:nvGrpSpPr>
      <xdr:grpSpPr>
        <a:xfrm>
          <a:off x="8140700" y="11249025"/>
          <a:ext cx="6490335" cy="808990"/>
          <a:chOff x="838200" y="7429500"/>
          <a:chExt cx="6236335" cy="834390"/>
        </a:xfrm>
      </xdr:grpSpPr>
      <xdr:pic>
        <xdr:nvPicPr>
          <xdr:cNvPr id="5" name="Immagine 4" descr="Immagine che contiene testo, Carattere, Elementi grafici, logo&#10;&#10;Descrizione generata automaticamente">
            <a:extLst>
              <a:ext uri="{FF2B5EF4-FFF2-40B4-BE49-F238E27FC236}">
                <a16:creationId xmlns:a16="http://schemas.microsoft.com/office/drawing/2014/main" id="{F6CA5AC8-E337-82C8-0C57-B2053628965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8200" y="7460615"/>
            <a:ext cx="1214755" cy="803275"/>
          </a:xfrm>
          <a:prstGeom prst="rect">
            <a:avLst/>
          </a:prstGeom>
        </xdr:spPr>
      </xdr:pic>
      <xdr:pic>
        <xdr:nvPicPr>
          <xdr:cNvPr id="9" name="Immagine 8" descr="Immagine che contiene Carattere, Elementi grafici, logo, grafica&#10;&#10;Descrizione generata automaticamente">
            <a:extLst>
              <a:ext uri="{FF2B5EF4-FFF2-40B4-BE49-F238E27FC236}">
                <a16:creationId xmlns:a16="http://schemas.microsoft.com/office/drawing/2014/main" id="{C1301E10-7A95-3D62-530F-4DDB6FE30BE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1960" y="7429500"/>
            <a:ext cx="1552575" cy="581025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10" name="Casella di testo 2">
            <a:extLst>
              <a:ext uri="{FF2B5EF4-FFF2-40B4-BE49-F238E27FC236}">
                <a16:creationId xmlns:a16="http://schemas.microsoft.com/office/drawing/2014/main" id="{7BC1F015-D9EC-EBEB-2999-B6B3724E3F7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57065" y="7860665"/>
            <a:ext cx="2614295" cy="3486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 algn="r"/>
            <a:r>
              <a:rPr lang="it-IT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STIIMA CNR - Via Alfonso Corti 12, 20133 Milano, Italy 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r"/>
            <a:r>
              <a:rPr lang="en-GB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tel. +39 02 2369 9995 – </a:t>
            </a:r>
            <a:r>
              <a:rPr lang="en-GB" sz="800" u="sng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segreteria.stiima@stiima.cnr.it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</xdr:col>
      <xdr:colOff>88899</xdr:colOff>
      <xdr:row>18</xdr:row>
      <xdr:rowOff>137244</xdr:rowOff>
    </xdr:from>
    <xdr:to>
      <xdr:col>1</xdr:col>
      <xdr:colOff>1256528</xdr:colOff>
      <xdr:row>22</xdr:row>
      <xdr:rowOff>157127</xdr:rowOff>
    </xdr:to>
    <xdr:pic>
      <xdr:nvPicPr>
        <xdr:cNvPr id="12" name="Immagine 11" descr="Immagine che contiene testo, Carattere, Elementi grafici, logo&#10;&#10;Descrizione generata automaticamente">
          <a:extLst>
            <a:ext uri="{FF2B5EF4-FFF2-40B4-BE49-F238E27FC236}">
              <a16:creationId xmlns:a16="http://schemas.microsoft.com/office/drawing/2014/main" id="{C4C779B2-F461-534D-BB0B-B5E980BA54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249" y="5407744"/>
          <a:ext cx="1167629" cy="756483"/>
        </a:xfrm>
        <a:prstGeom prst="rect">
          <a:avLst/>
        </a:prstGeom>
      </xdr:spPr>
    </xdr:pic>
    <xdr:clientData/>
  </xdr:twoCellAnchor>
  <xdr:twoCellAnchor editAs="oneCell">
    <xdr:from>
      <xdr:col>4</xdr:col>
      <xdr:colOff>101600</xdr:colOff>
      <xdr:row>19</xdr:row>
      <xdr:rowOff>107950</xdr:rowOff>
    </xdr:from>
    <xdr:to>
      <xdr:col>5</xdr:col>
      <xdr:colOff>536575</xdr:colOff>
      <xdr:row>22</xdr:row>
      <xdr:rowOff>62865</xdr:rowOff>
    </xdr:to>
    <xdr:pic>
      <xdr:nvPicPr>
        <xdr:cNvPr id="6" name="Immagine 5" descr="Università di Napoli Federico II (UNINA) – Eulalia Project">
          <a:extLst>
            <a:ext uri="{FF2B5EF4-FFF2-40B4-BE49-F238E27FC236}">
              <a16:creationId xmlns:a16="http://schemas.microsoft.com/office/drawing/2014/main" id="{67650D0B-9EF3-49E0-400E-4DF430406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429250" y="5562600"/>
          <a:ext cx="1425575" cy="5073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104775</xdr:rowOff>
    </xdr:from>
    <xdr:to>
      <xdr:col>6</xdr:col>
      <xdr:colOff>1306195</xdr:colOff>
      <xdr:row>6</xdr:row>
      <xdr:rowOff>57150</xdr:rowOff>
    </xdr:to>
    <xdr:pic>
      <xdr:nvPicPr>
        <xdr:cNvPr id="2" name="Immagine 1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70364530-749F-D49F-96D9-1BA1722BCC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1076325" y="104775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838200</xdr:colOff>
      <xdr:row>28</xdr:row>
      <xdr:rowOff>30645</xdr:rowOff>
    </xdr:from>
    <xdr:to>
      <xdr:col>1</xdr:col>
      <xdr:colOff>1213884</xdr:colOff>
      <xdr:row>32</xdr:row>
      <xdr:rowOff>110494</xdr:rowOff>
    </xdr:to>
    <xdr:pic>
      <xdr:nvPicPr>
        <xdr:cNvPr id="3" name="Immagine 2" descr="Immagine che contiene testo, Carattere, Elementi grafici, logo&#10;&#10;Descrizione generata automaticamente">
          <a:extLst>
            <a:ext uri="{FF2B5EF4-FFF2-40B4-BE49-F238E27FC236}">
              <a16:creationId xmlns:a16="http://schemas.microsoft.com/office/drawing/2014/main" id="{8F6B348A-533F-3EFC-58F6-ED74619C4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6983895"/>
          <a:ext cx="1271034" cy="791049"/>
        </a:xfrm>
        <a:prstGeom prst="rect">
          <a:avLst/>
        </a:prstGeom>
      </xdr:spPr>
    </xdr:pic>
    <xdr:clientData/>
  </xdr:twoCellAnchor>
  <xdr:twoCellAnchor editAs="oneCell">
    <xdr:from>
      <xdr:col>3</xdr:col>
      <xdr:colOff>1047750</xdr:colOff>
      <xdr:row>29</xdr:row>
      <xdr:rowOff>12700</xdr:rowOff>
    </xdr:from>
    <xdr:to>
      <xdr:col>5</xdr:col>
      <xdr:colOff>327025</xdr:colOff>
      <xdr:row>31</xdr:row>
      <xdr:rowOff>164465</xdr:rowOff>
    </xdr:to>
    <xdr:pic>
      <xdr:nvPicPr>
        <xdr:cNvPr id="7" name="Immagine 6" descr="Università di Napoli Federico II (UNINA) – Eulalia Project">
          <a:extLst>
            <a:ext uri="{FF2B5EF4-FFF2-40B4-BE49-F238E27FC236}">
              <a16:creationId xmlns:a16="http://schemas.microsoft.com/office/drawing/2014/main" id="{E1B94F08-B463-49D9-B080-9C7DF85740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410200" y="7143750"/>
          <a:ext cx="1425575" cy="5073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0</xdr:rowOff>
    </xdr:from>
    <xdr:to>
      <xdr:col>7</xdr:col>
      <xdr:colOff>1049020</xdr:colOff>
      <xdr:row>5</xdr:row>
      <xdr:rowOff>115166</xdr:rowOff>
    </xdr:to>
    <xdr:pic>
      <xdr:nvPicPr>
        <xdr:cNvPr id="2" name="Immagine 1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7809BFFC-220B-48BF-9800-B8E9D0A484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1095375" y="0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225136</xdr:colOff>
      <xdr:row>17</xdr:row>
      <xdr:rowOff>159595</xdr:rowOff>
    </xdr:from>
    <xdr:to>
      <xdr:col>2</xdr:col>
      <xdr:colOff>567980</xdr:colOff>
      <xdr:row>22</xdr:row>
      <xdr:rowOff>54203</xdr:rowOff>
    </xdr:to>
    <xdr:pic>
      <xdr:nvPicPr>
        <xdr:cNvPr id="5" name="Immagine 4" descr="Immagine che contiene testo, Carattere, Elementi grafici, logo&#10;&#10;Descrizione generata automaticamente">
          <a:extLst>
            <a:ext uri="{FF2B5EF4-FFF2-40B4-BE49-F238E27FC236}">
              <a16:creationId xmlns:a16="http://schemas.microsoft.com/office/drawing/2014/main" id="{9A8BAB9E-3FE8-B577-581C-0192CECDB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9909" y="3536640"/>
          <a:ext cx="1266480" cy="789381"/>
        </a:xfrm>
        <a:prstGeom prst="rect">
          <a:avLst/>
        </a:prstGeom>
      </xdr:spPr>
    </xdr:pic>
    <xdr:clientData/>
  </xdr:twoCellAnchor>
  <xdr:twoCellAnchor editAs="oneCell">
    <xdr:from>
      <xdr:col>5</xdr:col>
      <xdr:colOff>663863</xdr:colOff>
      <xdr:row>18</xdr:row>
      <xdr:rowOff>109681</xdr:rowOff>
    </xdr:from>
    <xdr:to>
      <xdr:col>6</xdr:col>
      <xdr:colOff>871393</xdr:colOff>
      <xdr:row>21</xdr:row>
      <xdr:rowOff>80182</xdr:rowOff>
    </xdr:to>
    <xdr:pic>
      <xdr:nvPicPr>
        <xdr:cNvPr id="8" name="Immagine 7" descr="Università di Napoli Federico II (UNINA) – Eulalia Project">
          <a:extLst>
            <a:ext uri="{FF2B5EF4-FFF2-40B4-BE49-F238E27FC236}">
              <a16:creationId xmlns:a16="http://schemas.microsoft.com/office/drawing/2014/main" id="{C895C673-D8A6-C01D-BEEE-D2D70380C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026727" y="3665681"/>
          <a:ext cx="1425575" cy="507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9"/>
  <sheetViews>
    <sheetView topLeftCell="A3" workbookViewId="0">
      <selection activeCell="H17" sqref="H17"/>
    </sheetView>
  </sheetViews>
  <sheetFormatPr defaultColWidth="8.81640625" defaultRowHeight="14.5" x14ac:dyDescent="0.35"/>
  <cols>
    <col min="1" max="1" width="12.81640625" customWidth="1"/>
    <col min="2" max="2" width="20.7265625" customWidth="1"/>
    <col min="3" max="3" width="30.453125" customWidth="1"/>
    <col min="4" max="4" width="12.26953125" bestFit="1" customWidth="1"/>
    <col min="5" max="5" width="14.1796875" bestFit="1" customWidth="1"/>
    <col min="6" max="6" width="17.26953125" bestFit="1" customWidth="1"/>
  </cols>
  <sheetData>
    <row r="1" spans="2:6" ht="14.15" customHeight="1" x14ac:dyDescent="0.35">
      <c r="B1" s="76"/>
      <c r="C1" s="76"/>
      <c r="D1" s="76"/>
      <c r="E1" s="76"/>
      <c r="F1" s="76"/>
    </row>
    <row r="2" spans="2:6" ht="14.15" customHeight="1" x14ac:dyDescent="0.35">
      <c r="B2" s="76"/>
      <c r="C2" s="76"/>
      <c r="D2" s="76"/>
      <c r="E2" s="76"/>
      <c r="F2" s="76"/>
    </row>
    <row r="3" spans="2:6" ht="14.15" customHeight="1" x14ac:dyDescent="0.35">
      <c r="B3" s="76"/>
      <c r="C3" s="76"/>
      <c r="D3" s="76"/>
      <c r="E3" s="76"/>
      <c r="F3" s="76"/>
    </row>
    <row r="4" spans="2:6" ht="14.15" customHeight="1" x14ac:dyDescent="0.35">
      <c r="B4" s="76"/>
      <c r="C4" s="76"/>
      <c r="D4" s="76"/>
      <c r="E4" s="76"/>
      <c r="F4" s="76"/>
    </row>
    <row r="5" spans="2:6" ht="14.15" customHeight="1" x14ac:dyDescent="0.35">
      <c r="B5" s="76"/>
      <c r="C5" s="76"/>
      <c r="D5" s="76"/>
      <c r="E5" s="76"/>
      <c r="F5" s="76"/>
    </row>
    <row r="6" spans="2:6" ht="14.15" customHeight="1" x14ac:dyDescent="0.35">
      <c r="B6" s="76"/>
      <c r="C6" s="76"/>
      <c r="D6" s="76"/>
      <c r="E6" s="76"/>
      <c r="F6" s="76"/>
    </row>
    <row r="7" spans="2:6" ht="14.15" customHeight="1" x14ac:dyDescent="0.35">
      <c r="B7" s="76"/>
      <c r="C7" s="76"/>
      <c r="D7" s="76"/>
      <c r="E7" s="76"/>
      <c r="F7" s="76"/>
    </row>
    <row r="8" spans="2:6" ht="14.15" customHeight="1" x14ac:dyDescent="0.35">
      <c r="B8" s="85" t="s">
        <v>28</v>
      </c>
      <c r="C8" s="85"/>
      <c r="D8" s="85"/>
      <c r="E8" s="85"/>
      <c r="F8" s="85"/>
    </row>
    <row r="9" spans="2:6" x14ac:dyDescent="0.35">
      <c r="B9" s="3"/>
      <c r="C9" s="3"/>
      <c r="D9" s="3"/>
      <c r="E9" s="3"/>
      <c r="F9" s="3"/>
    </row>
    <row r="10" spans="2:6" ht="172.9" customHeight="1" x14ac:dyDescent="0.35">
      <c r="B10" s="80" t="s">
        <v>34</v>
      </c>
      <c r="C10" s="80"/>
      <c r="D10" s="80"/>
      <c r="E10" s="80"/>
      <c r="F10" s="80"/>
    </row>
    <row r="11" spans="2:6" x14ac:dyDescent="0.35">
      <c r="B11" s="3"/>
      <c r="C11" s="3"/>
      <c r="D11" s="3"/>
      <c r="E11" s="3"/>
      <c r="F11" s="3"/>
    </row>
    <row r="12" spans="2:6" s="14" customFormat="1" x14ac:dyDescent="0.35">
      <c r="B12" s="81" t="s">
        <v>0</v>
      </c>
      <c r="C12" s="82" t="s">
        <v>1</v>
      </c>
      <c r="D12" s="78" t="s">
        <v>2</v>
      </c>
      <c r="E12" s="38"/>
      <c r="F12" s="39"/>
    </row>
    <row r="13" spans="2:6" s="15" customFormat="1" x14ac:dyDescent="0.3">
      <c r="B13" s="81"/>
      <c r="C13" s="83"/>
      <c r="D13" s="79"/>
      <c r="E13" s="38"/>
      <c r="F13" s="39"/>
    </row>
    <row r="14" spans="2:6" x14ac:dyDescent="0.35">
      <c r="B14" s="81" t="s">
        <v>3</v>
      </c>
      <c r="C14" s="5" t="s">
        <v>4</v>
      </c>
      <c r="D14" s="50">
        <v>70</v>
      </c>
      <c r="E14" s="38"/>
      <c r="F14" s="39"/>
    </row>
    <row r="15" spans="2:6" x14ac:dyDescent="0.35">
      <c r="B15" s="81"/>
      <c r="C15" s="5" t="s">
        <v>5</v>
      </c>
      <c r="D15" s="50">
        <v>45</v>
      </c>
      <c r="E15" s="38"/>
      <c r="F15" s="39"/>
    </row>
    <row r="16" spans="2:6" x14ac:dyDescent="0.35">
      <c r="B16" s="84" t="s">
        <v>6</v>
      </c>
      <c r="C16" s="5" t="s">
        <v>4</v>
      </c>
      <c r="D16" s="50">
        <v>60</v>
      </c>
      <c r="E16" s="38"/>
      <c r="F16" s="39"/>
    </row>
    <row r="17" spans="2:6" x14ac:dyDescent="0.35">
      <c r="B17" s="84"/>
      <c r="C17" s="5" t="s">
        <v>5</v>
      </c>
      <c r="D17" s="50">
        <v>35</v>
      </c>
      <c r="E17" s="38"/>
      <c r="F17" s="39"/>
    </row>
    <row r="18" spans="2:6" x14ac:dyDescent="0.35">
      <c r="B18" s="77"/>
      <c r="C18" s="77"/>
      <c r="D18" s="77"/>
      <c r="E18" s="77"/>
      <c r="F18" s="77"/>
    </row>
    <row r="19" spans="2:6" x14ac:dyDescent="0.35">
      <c r="B19" s="77"/>
      <c r="C19" s="77"/>
      <c r="D19" s="77"/>
      <c r="E19" s="77"/>
      <c r="F19" s="77"/>
    </row>
    <row r="20" spans="2:6" x14ac:dyDescent="0.35">
      <c r="B20" s="77"/>
      <c r="C20" s="77"/>
      <c r="D20" s="77"/>
      <c r="E20" s="77"/>
      <c r="F20" s="77"/>
    </row>
    <row r="21" spans="2:6" x14ac:dyDescent="0.35">
      <c r="B21" s="77"/>
      <c r="C21" s="77"/>
      <c r="D21" s="77"/>
      <c r="E21" s="77"/>
      <c r="F21" s="77"/>
    </row>
    <row r="22" spans="2:6" x14ac:dyDescent="0.35">
      <c r="B22" s="77"/>
      <c r="C22" s="77"/>
      <c r="D22" s="77"/>
      <c r="E22" s="77"/>
      <c r="F22" s="77"/>
    </row>
    <row r="23" spans="2:6" x14ac:dyDescent="0.35">
      <c r="B23" s="77"/>
      <c r="C23" s="77"/>
      <c r="D23" s="77"/>
      <c r="E23" s="77"/>
      <c r="F23" s="77"/>
    </row>
    <row r="24" spans="2:6" x14ac:dyDescent="0.35">
      <c r="B24" s="77"/>
      <c r="C24" s="77"/>
      <c r="D24" s="77"/>
      <c r="E24" s="77"/>
      <c r="F24" s="77"/>
    </row>
    <row r="35" spans="3:8" x14ac:dyDescent="0.35">
      <c r="C35" s="76"/>
      <c r="D35" s="76"/>
      <c r="E35" s="76"/>
      <c r="F35" s="76"/>
      <c r="G35" s="76"/>
      <c r="H35" s="76"/>
    </row>
    <row r="36" spans="3:8" x14ac:dyDescent="0.35">
      <c r="C36" s="76"/>
      <c r="D36" s="76"/>
      <c r="E36" s="76"/>
      <c r="F36" s="76"/>
      <c r="G36" s="76"/>
      <c r="H36" s="76"/>
    </row>
    <row r="37" spans="3:8" x14ac:dyDescent="0.35">
      <c r="C37" s="76"/>
      <c r="D37" s="76"/>
      <c r="E37" s="76"/>
      <c r="F37" s="76"/>
      <c r="G37" s="76"/>
      <c r="H37" s="76"/>
    </row>
    <row r="38" spans="3:8" x14ac:dyDescent="0.35">
      <c r="C38" s="76"/>
      <c r="D38" s="76"/>
      <c r="E38" s="76"/>
      <c r="F38" s="76"/>
      <c r="G38" s="76"/>
      <c r="H38" s="76"/>
    </row>
    <row r="39" spans="3:8" x14ac:dyDescent="0.35">
      <c r="C39" s="76"/>
      <c r="D39" s="76"/>
      <c r="E39" s="76"/>
      <c r="F39" s="76"/>
      <c r="G39" s="76"/>
      <c r="H39" s="76"/>
    </row>
  </sheetData>
  <mergeCells count="10">
    <mergeCell ref="C35:H39"/>
    <mergeCell ref="B18:F24"/>
    <mergeCell ref="D12:D13"/>
    <mergeCell ref="B1:F7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topLeftCell="A12" zoomScaleNormal="100" workbookViewId="0">
      <selection activeCell="E17" sqref="E17"/>
    </sheetView>
  </sheetViews>
  <sheetFormatPr defaultColWidth="10.453125" defaultRowHeight="14" x14ac:dyDescent="0.3"/>
  <cols>
    <col min="1" max="1" width="12.81640625" style="3" customWidth="1"/>
    <col min="2" max="2" width="28.81640625" style="3" customWidth="1"/>
    <col min="3" max="3" width="20.81640625" style="3" customWidth="1"/>
    <col min="4" max="4" width="16.26953125" style="3" customWidth="1"/>
    <col min="5" max="5" width="14.453125" style="3" customWidth="1"/>
    <col min="6" max="6" width="15.453125" style="3" customWidth="1"/>
    <col min="7" max="7" width="21.81640625" style="2" customWidth="1"/>
    <col min="8" max="8" width="21.81640625" style="3" customWidth="1"/>
    <col min="9" max="9" width="10.81640625" style="2" customWidth="1"/>
    <col min="10" max="11" width="14.26953125" style="3" customWidth="1"/>
    <col min="12" max="12" width="100.81640625" style="3" customWidth="1"/>
    <col min="13" max="16384" width="10.453125" style="3"/>
  </cols>
  <sheetData>
    <row r="1" spans="1:9" ht="14.15" customHeight="1" x14ac:dyDescent="0.3">
      <c r="A1" s="76"/>
      <c r="B1" s="76"/>
      <c r="C1" s="76"/>
      <c r="D1" s="76"/>
      <c r="E1" s="76"/>
      <c r="F1" s="76"/>
      <c r="G1" s="76"/>
    </row>
    <row r="2" spans="1:9" ht="14.15" customHeight="1" x14ac:dyDescent="0.3">
      <c r="A2" s="76"/>
      <c r="B2" s="76"/>
      <c r="C2" s="76"/>
      <c r="D2" s="76"/>
      <c r="E2" s="76"/>
      <c r="F2" s="76"/>
      <c r="G2" s="76"/>
    </row>
    <row r="3" spans="1:9" ht="14.15" customHeight="1" x14ac:dyDescent="0.3">
      <c r="A3" s="76"/>
      <c r="B3" s="76"/>
      <c r="C3" s="76"/>
      <c r="D3" s="76"/>
      <c r="E3" s="76"/>
      <c r="F3" s="76"/>
      <c r="G3" s="76"/>
    </row>
    <row r="4" spans="1:9" ht="14.15" customHeight="1" x14ac:dyDescent="0.3">
      <c r="A4" s="76"/>
      <c r="B4" s="76"/>
      <c r="C4" s="76"/>
      <c r="D4" s="76"/>
      <c r="E4" s="76"/>
      <c r="F4" s="76"/>
      <c r="G4" s="76"/>
    </row>
    <row r="5" spans="1:9" ht="14.15" customHeight="1" x14ac:dyDescent="0.3">
      <c r="A5" s="76"/>
      <c r="B5" s="76"/>
      <c r="C5" s="76"/>
      <c r="D5" s="76"/>
      <c r="E5" s="76"/>
      <c r="F5" s="76"/>
      <c r="G5" s="76"/>
    </row>
    <row r="6" spans="1:9" ht="14.15" customHeight="1" x14ac:dyDescent="0.3">
      <c r="A6" s="76"/>
      <c r="B6" s="76"/>
      <c r="C6" s="76"/>
      <c r="D6" s="76"/>
      <c r="E6" s="76"/>
      <c r="F6" s="76"/>
      <c r="G6" s="76"/>
    </row>
    <row r="7" spans="1:9" ht="14.15" customHeight="1" x14ac:dyDescent="0.3">
      <c r="A7" s="76"/>
      <c r="B7" s="76"/>
      <c r="C7" s="76"/>
      <c r="D7" s="76"/>
      <c r="E7" s="76"/>
      <c r="F7" s="76"/>
      <c r="G7" s="76"/>
    </row>
    <row r="8" spans="1:9" s="11" customFormat="1" ht="14.15" customHeight="1" x14ac:dyDescent="0.35">
      <c r="B8" s="93"/>
      <c r="C8" s="93"/>
      <c r="D8" s="93"/>
      <c r="E8" s="93"/>
      <c r="F8" s="93"/>
      <c r="G8" s="12"/>
      <c r="I8" s="13"/>
    </row>
    <row r="9" spans="1:9" ht="14.5" x14ac:dyDescent="0.35">
      <c r="B9" s="94" t="s">
        <v>29</v>
      </c>
      <c r="C9" s="94"/>
      <c r="D9" s="94"/>
      <c r="E9" s="94"/>
      <c r="F9" s="94"/>
      <c r="G9" s="94"/>
    </row>
    <row r="10" spans="1:9" ht="14.5" x14ac:dyDescent="0.35">
      <c r="B10" s="94" t="s">
        <v>39</v>
      </c>
      <c r="C10" s="94"/>
      <c r="D10" s="94"/>
      <c r="E10" s="94"/>
      <c r="F10" s="94"/>
      <c r="G10" s="94"/>
    </row>
    <row r="12" spans="1:9" x14ac:dyDescent="0.3">
      <c r="D12" s="86" t="s">
        <v>7</v>
      </c>
      <c r="E12" s="87"/>
      <c r="F12" s="87"/>
      <c r="G12" s="87"/>
      <c r="H12" s="88"/>
      <c r="I12" s="3"/>
    </row>
    <row r="13" spans="1:9" ht="28" x14ac:dyDescent="0.3">
      <c r="B13" s="35" t="s">
        <v>40</v>
      </c>
      <c r="C13" s="51" t="str">
        <f>Proponente!C5</f>
        <v>Micro o Piccola Impresa</v>
      </c>
      <c r="D13" s="24" t="s">
        <v>8</v>
      </c>
      <c r="E13" s="24" t="s">
        <v>9</v>
      </c>
      <c r="F13" s="25" t="s">
        <v>10</v>
      </c>
      <c r="G13" s="3"/>
      <c r="I13" s="3"/>
    </row>
    <row r="14" spans="1:9" s="4" customFormat="1" x14ac:dyDescent="0.35">
      <c r="B14" s="26" t="s">
        <v>27</v>
      </c>
      <c r="C14" s="26"/>
      <c r="D14" s="34">
        <f>Proponente!C13</f>
        <v>33500</v>
      </c>
      <c r="E14" s="34">
        <f>Proponente!D13</f>
        <v>26600</v>
      </c>
      <c r="F14" s="34">
        <f>Proponente!E13</f>
        <v>60100</v>
      </c>
    </row>
    <row r="15" spans="1:9" x14ac:dyDescent="0.3">
      <c r="B15" s="91" t="s">
        <v>26</v>
      </c>
      <c r="C15" s="92"/>
      <c r="D15" s="47">
        <f>D14</f>
        <v>33500</v>
      </c>
      <c r="E15" s="47">
        <f t="shared" ref="E15:F15" si="0">E14</f>
        <v>26600</v>
      </c>
      <c r="F15" s="47">
        <f t="shared" si="0"/>
        <v>60100</v>
      </c>
      <c r="G15" s="3"/>
      <c r="I15" s="3"/>
    </row>
    <row r="16" spans="1:9" s="6" customFormat="1" x14ac:dyDescent="0.35">
      <c r="B16" s="89" t="s">
        <v>30</v>
      </c>
      <c r="C16" s="90"/>
      <c r="D16" s="65">
        <f>Proponente!C18</f>
        <v>23450</v>
      </c>
      <c r="E16" s="65">
        <f>Proponente!D18</f>
        <v>11970</v>
      </c>
      <c r="F16" s="52">
        <f>Proponente!E18</f>
        <v>35420</v>
      </c>
      <c r="G16" s="28"/>
      <c r="H16" s="27"/>
    </row>
    <row r="17" spans="1:9" ht="33" customHeight="1" x14ac:dyDescent="0.3">
      <c r="E17" s="75" t="str">
        <f>IF(E16&gt;=F16*0.3,"Vincolo SS OK","Vincolo SS non rispettato")</f>
        <v>Vincolo SS OK</v>
      </c>
      <c r="G17" s="48"/>
      <c r="H17" s="48"/>
    </row>
    <row r="19" spans="1:9" x14ac:dyDescent="0.3">
      <c r="B19" s="7" t="s">
        <v>11</v>
      </c>
      <c r="C19" s="7" t="s">
        <v>10</v>
      </c>
    </row>
    <row r="20" spans="1:9" ht="28" x14ac:dyDescent="0.3">
      <c r="B20" s="71" t="s">
        <v>51</v>
      </c>
      <c r="C20" s="23">
        <f>Proponente!E8</f>
        <v>18000</v>
      </c>
      <c r="D20" s="29" t="str">
        <f>IF(C20&lt;=C25*0.3,"OK","superato limite del 30%")</f>
        <v>OK</v>
      </c>
    </row>
    <row r="21" spans="1:9" ht="25.5" customHeight="1" x14ac:dyDescent="0.3">
      <c r="B21" s="9" t="s">
        <v>52</v>
      </c>
      <c r="C21" s="23">
        <f>Proponente!E9</f>
        <v>31000</v>
      </c>
    </row>
    <row r="22" spans="1:9" x14ac:dyDescent="0.3">
      <c r="B22" s="8" t="s">
        <v>53</v>
      </c>
      <c r="C22" s="23">
        <f>Proponente!E10</f>
        <v>3600</v>
      </c>
      <c r="D22" s="74"/>
    </row>
    <row r="23" spans="1:9" x14ac:dyDescent="0.3">
      <c r="B23" s="8" t="s">
        <v>54</v>
      </c>
      <c r="C23" s="23">
        <f>Proponente!E11</f>
        <v>5500</v>
      </c>
      <c r="D23" s="29" t="str">
        <f>IF(C23&lt;=(C20+C21)*0.2,"OK","superato limite del 20%")</f>
        <v>OK</v>
      </c>
    </row>
    <row r="24" spans="1:9" x14ac:dyDescent="0.3">
      <c r="B24" s="8" t="s">
        <v>55</v>
      </c>
      <c r="C24" s="23">
        <f>Proponente!E12</f>
        <v>2000</v>
      </c>
      <c r="D24" s="29" t="str">
        <f>IF(C24&lt;=C25*0.05,"OK","superato limite del 5%")</f>
        <v>OK</v>
      </c>
    </row>
    <row r="25" spans="1:9" ht="28" x14ac:dyDescent="0.3">
      <c r="B25" s="37" t="s">
        <v>31</v>
      </c>
      <c r="C25" s="36">
        <f>SUM(C20:C24)</f>
        <v>60100</v>
      </c>
    </row>
    <row r="26" spans="1:9" x14ac:dyDescent="0.3">
      <c r="B26" s="46" t="s">
        <v>32</v>
      </c>
      <c r="C26" s="45">
        <f>F16</f>
        <v>35420</v>
      </c>
    </row>
    <row r="27" spans="1:9" ht="28" x14ac:dyDescent="0.3">
      <c r="B27" s="66" t="s">
        <v>47</v>
      </c>
      <c r="C27" s="67">
        <f>Proponente!E19</f>
        <v>35420</v>
      </c>
    </row>
    <row r="28" spans="1:9" x14ac:dyDescent="0.3">
      <c r="G28" s="70"/>
      <c r="I28" s="70"/>
    </row>
    <row r="29" spans="1:9" x14ac:dyDescent="0.3">
      <c r="A29" s="76"/>
      <c r="B29" s="76"/>
      <c r="C29" s="76"/>
      <c r="D29" s="76"/>
      <c r="E29" s="76"/>
      <c r="F29" s="76"/>
      <c r="G29" s="70"/>
      <c r="I29" s="70"/>
    </row>
    <row r="30" spans="1:9" x14ac:dyDescent="0.3">
      <c r="A30" s="76"/>
      <c r="B30" s="76"/>
      <c r="C30" s="76"/>
      <c r="D30" s="76"/>
      <c r="E30" s="76"/>
      <c r="F30" s="76"/>
      <c r="G30" s="70"/>
      <c r="I30" s="70"/>
    </row>
    <row r="31" spans="1:9" x14ac:dyDescent="0.3">
      <c r="A31" s="76"/>
      <c r="B31" s="76"/>
      <c r="C31" s="76"/>
      <c r="D31" s="76"/>
      <c r="E31" s="76"/>
      <c r="F31" s="76"/>
      <c r="G31" s="70"/>
      <c r="I31" s="70"/>
    </row>
    <row r="32" spans="1:9" x14ac:dyDescent="0.3">
      <c r="A32" s="76"/>
      <c r="B32" s="76"/>
      <c r="C32" s="76"/>
      <c r="D32" s="76"/>
      <c r="E32" s="76"/>
      <c r="F32" s="76"/>
      <c r="G32" s="70"/>
      <c r="I32" s="70"/>
    </row>
    <row r="33" spans="1:9" x14ac:dyDescent="0.3">
      <c r="A33" s="76"/>
      <c r="B33" s="76"/>
      <c r="C33" s="76"/>
      <c r="D33" s="76"/>
      <c r="E33" s="76"/>
      <c r="F33" s="76"/>
      <c r="G33" s="70"/>
      <c r="I33" s="70"/>
    </row>
    <row r="34" spans="1:9" x14ac:dyDescent="0.3">
      <c r="G34" s="70"/>
      <c r="I34" s="70"/>
    </row>
  </sheetData>
  <mergeCells count="8">
    <mergeCell ref="A29:F33"/>
    <mergeCell ref="A1:G7"/>
    <mergeCell ref="D12:H12"/>
    <mergeCell ref="B16:C16"/>
    <mergeCell ref="B15:C15"/>
    <mergeCell ref="B8:F8"/>
    <mergeCell ref="B10:G10"/>
    <mergeCell ref="B9:G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tabSelected="1" topLeftCell="A3" zoomScale="110" zoomScaleNormal="110" workbookViewId="0">
      <selection activeCell="H19" sqref="H19"/>
    </sheetView>
  </sheetViews>
  <sheetFormatPr defaultColWidth="10.453125" defaultRowHeight="14" x14ac:dyDescent="0.3"/>
  <cols>
    <col min="1" max="1" width="12.81640625" style="3" customWidth="1"/>
    <col min="2" max="2" width="13.1796875" style="3" customWidth="1"/>
    <col min="3" max="3" width="13.1796875" style="19" customWidth="1"/>
    <col min="4" max="4" width="19.26953125" style="19" customWidth="1"/>
    <col min="5" max="5" width="18.26953125" style="19" customWidth="1"/>
    <col min="6" max="6" width="17.453125" style="19" customWidth="1"/>
    <col min="7" max="7" width="18.7265625" style="19" customWidth="1"/>
    <col min="8" max="8" width="19.7265625" style="19" customWidth="1"/>
    <col min="9" max="16384" width="10.453125" style="3"/>
  </cols>
  <sheetData>
    <row r="1" spans="2:8" ht="14.15" customHeight="1" x14ac:dyDescent="0.3">
      <c r="B1" s="76"/>
      <c r="C1" s="76"/>
      <c r="D1" s="76"/>
      <c r="E1" s="76"/>
      <c r="F1" s="76"/>
      <c r="G1" s="76"/>
    </row>
    <row r="2" spans="2:8" ht="14.15" customHeight="1" x14ac:dyDescent="0.3">
      <c r="B2" s="76"/>
      <c r="C2" s="76"/>
      <c r="D2" s="76"/>
      <c r="E2" s="76"/>
      <c r="F2" s="76"/>
      <c r="G2" s="76"/>
    </row>
    <row r="3" spans="2:8" ht="14.15" customHeight="1" x14ac:dyDescent="0.3">
      <c r="B3" s="76"/>
      <c r="C3" s="76"/>
      <c r="D3" s="76"/>
      <c r="E3" s="76"/>
      <c r="F3" s="76"/>
      <c r="G3" s="76"/>
    </row>
    <row r="4" spans="2:8" ht="14.15" customHeight="1" x14ac:dyDescent="0.3">
      <c r="B4" s="76"/>
      <c r="C4" s="76"/>
      <c r="D4" s="76"/>
      <c r="E4" s="76"/>
      <c r="F4" s="76"/>
      <c r="G4" s="76"/>
    </row>
    <row r="5" spans="2:8" ht="14.15" customHeight="1" x14ac:dyDescent="0.3">
      <c r="B5" s="76"/>
      <c r="C5" s="76"/>
      <c r="D5" s="76"/>
      <c r="E5" s="76"/>
      <c r="F5" s="76"/>
      <c r="G5" s="76"/>
    </row>
    <row r="6" spans="2:8" ht="14.15" customHeight="1" x14ac:dyDescent="0.3">
      <c r="B6" s="76"/>
      <c r="C6" s="76"/>
      <c r="D6" s="76"/>
      <c r="E6" s="76"/>
      <c r="F6" s="76"/>
      <c r="G6" s="76"/>
    </row>
    <row r="7" spans="2:8" ht="14.15" customHeight="1" x14ac:dyDescent="0.3">
      <c r="B7" s="76"/>
      <c r="C7" s="76"/>
      <c r="D7" s="76"/>
      <c r="E7" s="76"/>
      <c r="F7" s="76"/>
      <c r="G7" s="76"/>
    </row>
    <row r="8" spans="2:8" ht="14.15" customHeight="1" x14ac:dyDescent="0.35">
      <c r="B8" s="85" t="s">
        <v>28</v>
      </c>
      <c r="C8" s="85"/>
      <c r="D8" s="85"/>
      <c r="E8" s="85"/>
      <c r="F8" s="85"/>
      <c r="G8" s="85"/>
    </row>
    <row r="9" spans="2:8" ht="15.5" x14ac:dyDescent="0.35">
      <c r="B9" s="11"/>
    </row>
    <row r="10" spans="2:8" ht="14.5" x14ac:dyDescent="0.3">
      <c r="B10" s="95" t="s">
        <v>12</v>
      </c>
      <c r="C10" s="95"/>
      <c r="D10" s="95"/>
      <c r="E10" s="95"/>
      <c r="F10" s="95"/>
      <c r="G10" s="95"/>
      <c r="H10" s="95"/>
    </row>
    <row r="11" spans="2:8" ht="14.5" x14ac:dyDescent="0.3">
      <c r="B11" s="95" t="s">
        <v>13</v>
      </c>
      <c r="C11" s="95"/>
      <c r="D11" s="95"/>
      <c r="E11" s="95"/>
      <c r="F11" s="95"/>
      <c r="G11" s="95"/>
      <c r="H11" s="95"/>
    </row>
    <row r="12" spans="2:8" ht="14.5" x14ac:dyDescent="0.3">
      <c r="B12" s="95" t="s">
        <v>39</v>
      </c>
      <c r="C12" s="95"/>
      <c r="D12" s="95"/>
      <c r="E12" s="95"/>
      <c r="F12" s="95"/>
      <c r="G12" s="95"/>
      <c r="H12" s="95"/>
    </row>
    <row r="13" spans="2:8" ht="15.5" x14ac:dyDescent="0.35">
      <c r="B13" s="10"/>
    </row>
    <row r="14" spans="2:8" ht="36.75" customHeight="1" x14ac:dyDescent="0.3">
      <c r="C14" s="17" t="s">
        <v>14</v>
      </c>
      <c r="D14" s="17" t="s">
        <v>15</v>
      </c>
      <c r="E14" s="17" t="s">
        <v>16</v>
      </c>
      <c r="F14" s="17" t="s">
        <v>17</v>
      </c>
      <c r="G14" s="17" t="s">
        <v>18</v>
      </c>
      <c r="H14" s="18" t="s">
        <v>38</v>
      </c>
    </row>
    <row r="15" spans="2:8" x14ac:dyDescent="0.3">
      <c r="B15" s="49" t="s">
        <v>33</v>
      </c>
      <c r="C15" s="30">
        <v>1</v>
      </c>
      <c r="D15" s="30">
        <v>1</v>
      </c>
      <c r="E15" s="30">
        <v>1</v>
      </c>
      <c r="F15" s="30">
        <v>1</v>
      </c>
      <c r="G15" s="30">
        <v>1</v>
      </c>
      <c r="H15" s="31">
        <f>SUM(C15:G15)</f>
        <v>5</v>
      </c>
    </row>
    <row r="16" spans="2:8" x14ac:dyDescent="0.3">
      <c r="B16" s="21" t="s">
        <v>19</v>
      </c>
      <c r="C16" s="31">
        <f t="shared" ref="C16:H16" si="0">SUM(C15:C15)</f>
        <v>1</v>
      </c>
      <c r="D16" s="31">
        <f t="shared" si="0"/>
        <v>1</v>
      </c>
      <c r="E16" s="31">
        <f t="shared" si="0"/>
        <v>1</v>
      </c>
      <c r="F16" s="31">
        <f t="shared" si="0"/>
        <v>1</v>
      </c>
      <c r="G16" s="31">
        <f t="shared" si="0"/>
        <v>1</v>
      </c>
      <c r="H16" s="32">
        <f t="shared" si="0"/>
        <v>5</v>
      </c>
    </row>
    <row r="18" spans="1:7" x14ac:dyDescent="0.3">
      <c r="B18" s="76"/>
      <c r="C18" s="76"/>
      <c r="D18" s="76"/>
      <c r="E18" s="76"/>
      <c r="F18" s="76"/>
      <c r="G18" s="76"/>
    </row>
    <row r="19" spans="1:7" x14ac:dyDescent="0.3">
      <c r="B19" s="76"/>
      <c r="C19" s="76"/>
      <c r="D19" s="76"/>
      <c r="E19" s="76"/>
      <c r="F19" s="76"/>
      <c r="G19" s="76"/>
    </row>
    <row r="20" spans="1:7" x14ac:dyDescent="0.3">
      <c r="A20" s="3" t="s">
        <v>20</v>
      </c>
      <c r="B20" s="76"/>
      <c r="C20" s="76"/>
      <c r="D20" s="76"/>
      <c r="E20" s="76"/>
      <c r="F20" s="76"/>
      <c r="G20" s="76"/>
    </row>
    <row r="21" spans="1:7" x14ac:dyDescent="0.3">
      <c r="B21" s="76"/>
      <c r="C21" s="76"/>
      <c r="D21" s="76"/>
      <c r="E21" s="76"/>
      <c r="F21" s="76"/>
      <c r="G21" s="76"/>
    </row>
    <row r="22" spans="1:7" x14ac:dyDescent="0.3">
      <c r="B22" s="76"/>
      <c r="C22" s="76"/>
      <c r="D22" s="76"/>
      <c r="E22" s="76"/>
      <c r="F22" s="76"/>
      <c r="G22" s="76"/>
    </row>
    <row r="23" spans="1:7" x14ac:dyDescent="0.3">
      <c r="B23" s="76"/>
      <c r="C23" s="76"/>
      <c r="D23" s="76"/>
      <c r="E23" s="76"/>
      <c r="F23" s="76"/>
      <c r="G23" s="76"/>
    </row>
  </sheetData>
  <mergeCells count="6">
    <mergeCell ref="B18:G23"/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20"/>
  <sheetViews>
    <sheetView topLeftCell="A6" zoomScaleNormal="100" workbookViewId="0">
      <selection activeCell="D12" sqref="D12"/>
    </sheetView>
  </sheetViews>
  <sheetFormatPr defaultColWidth="9.1796875" defaultRowHeight="14" x14ac:dyDescent="0.3"/>
  <cols>
    <col min="1" max="1" width="12.81640625" style="3" customWidth="1"/>
    <col min="2" max="2" width="33.81640625" style="3" customWidth="1"/>
    <col min="3" max="5" width="17.81640625" style="3" customWidth="1"/>
    <col min="6" max="6" width="34.81640625" style="3" customWidth="1"/>
    <col min="7" max="7" width="26.7265625" style="3" customWidth="1"/>
    <col min="8" max="8" width="19.7265625" style="3" customWidth="1"/>
    <col min="9" max="9" width="26.453125" style="3" customWidth="1"/>
    <col min="10" max="16384" width="9.1796875" style="3"/>
  </cols>
  <sheetData>
    <row r="2" spans="2:7" ht="30.65" customHeight="1" x14ac:dyDescent="0.35">
      <c r="B2" s="100" t="s">
        <v>46</v>
      </c>
      <c r="C2" s="100"/>
      <c r="D2" s="100"/>
      <c r="E2" s="100"/>
      <c r="F2" s="100"/>
    </row>
    <row r="4" spans="2:7" x14ac:dyDescent="0.3">
      <c r="B4" s="99" t="s">
        <v>42</v>
      </c>
      <c r="C4" s="99"/>
      <c r="D4" s="99"/>
      <c r="E4" s="99"/>
      <c r="F4" s="99"/>
    </row>
    <row r="5" spans="2:7" ht="31.5" customHeight="1" x14ac:dyDescent="0.3">
      <c r="B5" s="50" t="s">
        <v>41</v>
      </c>
      <c r="C5" s="53" t="s">
        <v>50</v>
      </c>
      <c r="D5" s="5"/>
      <c r="E5" s="56" t="s">
        <v>45</v>
      </c>
      <c r="F5" s="53" t="s">
        <v>49</v>
      </c>
    </row>
    <row r="6" spans="2:7" ht="30.65" customHeight="1" x14ac:dyDescent="0.3">
      <c r="B6" s="101" t="s">
        <v>11</v>
      </c>
      <c r="C6" s="102" t="s">
        <v>4</v>
      </c>
      <c r="D6" s="102" t="s">
        <v>5</v>
      </c>
      <c r="E6" s="102" t="s">
        <v>21</v>
      </c>
      <c r="F6" s="20" t="s">
        <v>48</v>
      </c>
    </row>
    <row r="7" spans="2:7" s="16" customFormat="1" x14ac:dyDescent="0.3">
      <c r="B7" s="101"/>
      <c r="C7" s="102"/>
      <c r="D7" s="102"/>
      <c r="E7" s="102"/>
      <c r="F7" s="55" t="str">
        <f>IF(F5="Mezzogiorno","1,00","0,00")</f>
        <v>1,00</v>
      </c>
    </row>
    <row r="8" spans="2:7" ht="28" customHeight="1" x14ac:dyDescent="0.3">
      <c r="B8" s="71" t="s">
        <v>51</v>
      </c>
      <c r="C8" s="33">
        <v>10000</v>
      </c>
      <c r="D8" s="33">
        <v>8000</v>
      </c>
      <c r="E8" s="60">
        <f>C8+D8</f>
        <v>18000</v>
      </c>
      <c r="F8" s="29" t="str">
        <f>IF(E8&lt;=E13*0.3, "OK","superato il limite del 30%")</f>
        <v>OK</v>
      </c>
    </row>
    <row r="9" spans="2:7" x14ac:dyDescent="0.3">
      <c r="B9" s="9" t="s">
        <v>52</v>
      </c>
      <c r="C9" s="33">
        <v>15000</v>
      </c>
      <c r="D9" s="33">
        <v>16000</v>
      </c>
      <c r="E9" s="60">
        <f t="shared" ref="E9:E13" si="0">C9+D9</f>
        <v>31000</v>
      </c>
      <c r="F9" s="74"/>
    </row>
    <row r="10" spans="2:7" x14ac:dyDescent="0.3">
      <c r="B10" s="8" t="s">
        <v>53</v>
      </c>
      <c r="C10" s="73">
        <f>C8*0.2</f>
        <v>2000</v>
      </c>
      <c r="D10" s="73">
        <f>D8*0.2</f>
        <v>1600</v>
      </c>
      <c r="E10" s="60">
        <f t="shared" si="0"/>
        <v>3600</v>
      </c>
      <c r="F10" s="74"/>
      <c r="G10" s="63"/>
    </row>
    <row r="11" spans="2:7" x14ac:dyDescent="0.3">
      <c r="B11" s="8" t="s">
        <v>54</v>
      </c>
      <c r="C11" s="33">
        <v>5000</v>
      </c>
      <c r="D11" s="33">
        <v>500</v>
      </c>
      <c r="E11" s="60">
        <f t="shared" si="0"/>
        <v>5500</v>
      </c>
      <c r="F11" s="29" t="str">
        <f>IF(E11&lt;=(E8+E9)*0.2, "OK","superato il limite del 20%")</f>
        <v>OK</v>
      </c>
      <c r="G11" s="63"/>
    </row>
    <row r="12" spans="2:7" x14ac:dyDescent="0.3">
      <c r="B12" s="8" t="s">
        <v>55</v>
      </c>
      <c r="C12" s="72">
        <f>C8*0.15</f>
        <v>1500</v>
      </c>
      <c r="D12" s="72">
        <v>500</v>
      </c>
      <c r="E12" s="60">
        <f t="shared" si="0"/>
        <v>2000</v>
      </c>
      <c r="F12" s="29" t="str">
        <f>IF(E12&lt;=E13*0.05, "OK","superato il limite del 5%")</f>
        <v>OK</v>
      </c>
    </row>
    <row r="13" spans="2:7" x14ac:dyDescent="0.3">
      <c r="B13" s="43" t="s">
        <v>31</v>
      </c>
      <c r="C13" s="44">
        <f t="shared" ref="C13:D13" si="1">SUM(C8:C12)</f>
        <v>33500</v>
      </c>
      <c r="D13" s="44">
        <f t="shared" si="1"/>
        <v>26600</v>
      </c>
      <c r="E13" s="61">
        <f t="shared" si="0"/>
        <v>60100</v>
      </c>
      <c r="F13" s="62"/>
    </row>
    <row r="14" spans="2:7" x14ac:dyDescent="0.3">
      <c r="B14" s="22" t="s">
        <v>43</v>
      </c>
      <c r="C14" s="41" t="str">
        <f>IF(C5="Università","1,00","0,00")</f>
        <v>0,00</v>
      </c>
      <c r="D14" s="58" t="str">
        <f>IF(C5="Università","1,00","0,00")</f>
        <v>0,00</v>
      </c>
      <c r="E14" s="96"/>
    </row>
    <row r="15" spans="2:7" x14ac:dyDescent="0.3">
      <c r="B15" s="22" t="s">
        <v>44</v>
      </c>
      <c r="C15" s="41" t="str">
        <f>IF(C5="EPR","1,00","0,00")</f>
        <v>0,00</v>
      </c>
      <c r="D15" s="58" t="str">
        <f>IF(C5="EPR","1,00","0,00")</f>
        <v>0,00</v>
      </c>
      <c r="E15" s="97"/>
    </row>
    <row r="16" spans="2:7" ht="28" x14ac:dyDescent="0.3">
      <c r="B16" s="22" t="s">
        <v>35</v>
      </c>
      <c r="C16" s="41" t="str">
        <f>IF(C5="Micro o Piccola Impresa","0,70","0,00")</f>
        <v>0,70</v>
      </c>
      <c r="D16" s="58" t="str">
        <f>IF(C5="Micro o Piccola Impresa","0,45","0,00")</f>
        <v>0,45</v>
      </c>
      <c r="E16" s="97"/>
    </row>
    <row r="17" spans="2:6" ht="28" x14ac:dyDescent="0.3">
      <c r="B17" s="40" t="s">
        <v>36</v>
      </c>
      <c r="C17" s="42" t="str">
        <f>IF(C5="Media Impresa","0,60","0,00")</f>
        <v>0,00</v>
      </c>
      <c r="D17" s="59" t="str">
        <f>IF(C5="Media Impresa","0,35","0,00")</f>
        <v>0,00</v>
      </c>
      <c r="E17" s="98"/>
    </row>
    <row r="18" spans="2:6" x14ac:dyDescent="0.3">
      <c r="B18" s="46" t="s">
        <v>37</v>
      </c>
      <c r="C18" s="45">
        <f>C13*(C14+C15+C16+C17)</f>
        <v>23450</v>
      </c>
      <c r="D18" s="45">
        <f>D13*(D14+D15+D16+D17)</f>
        <v>11970</v>
      </c>
      <c r="E18" s="64">
        <f>C18+D18</f>
        <v>35420</v>
      </c>
      <c r="F18" s="57"/>
    </row>
    <row r="19" spans="2:6" x14ac:dyDescent="0.3">
      <c r="B19" s="68" t="s">
        <v>47</v>
      </c>
      <c r="E19" s="69">
        <f>F7*E18</f>
        <v>35420</v>
      </c>
      <c r="F19" s="29" t="str">
        <f>IF(E19&gt;=E18*0.55, "OK","inferiore al limite del 55%")</f>
        <v>OK</v>
      </c>
    </row>
    <row r="20" spans="2:6" x14ac:dyDescent="0.3">
      <c r="C20" s="54"/>
      <c r="D20" s="54"/>
    </row>
  </sheetData>
  <mergeCells count="7">
    <mergeCell ref="E14:E17"/>
    <mergeCell ref="B4:F4"/>
    <mergeCell ref="B2:F2"/>
    <mergeCell ref="B6:B7"/>
    <mergeCell ref="C6:C7"/>
    <mergeCell ref="D6:D7"/>
    <mergeCell ref="E6:E7"/>
  </mergeCells>
  <dataValidations count="3">
    <dataValidation type="list" allowBlank="1" showInputMessage="1" showErrorMessage="1" sqref="C5" xr:uid="{00000000-0002-0000-0300-000000000000}">
      <formula1>"Università, EPR, Micro o Piccola Impresa, Media Impresa,"</formula1>
    </dataValidation>
    <dataValidation type="list" allowBlank="1" showInputMessage="1" showErrorMessage="1" sqref="G17" xr:uid="{00000000-0002-0000-0300-000001000000}">
      <formula1>"Micro  o Piccola Impresa, Media Impresa, Grande Impresa"</formula1>
    </dataValidation>
    <dataValidation type="list" allowBlank="1" showInputMessage="1" showErrorMessage="1" sqref="F5" xr:uid="{00000000-0002-0000-0300-00000200000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J23" sqref="J23"/>
    </sheetView>
  </sheetViews>
  <sheetFormatPr defaultColWidth="11.453125" defaultRowHeight="14.5" x14ac:dyDescent="0.35"/>
  <cols>
    <col min="1" max="1" width="19.453125" bestFit="1" customWidth="1"/>
  </cols>
  <sheetData>
    <row r="1" spans="1:1" x14ac:dyDescent="0.35">
      <c r="A1" s="1" t="s">
        <v>22</v>
      </c>
    </row>
    <row r="2" spans="1:1" x14ac:dyDescent="0.35">
      <c r="A2" t="s">
        <v>23</v>
      </c>
    </row>
    <row r="3" spans="1:1" x14ac:dyDescent="0.35">
      <c r="A3" t="s">
        <v>24</v>
      </c>
    </row>
    <row r="4" spans="1:1" x14ac:dyDescent="0.35">
      <c r="A4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Descrizione xmlns="cc429b88-5b16-4175-9a26-b4ad7260438d" xsi:nil="true"/>
    <TaxCatchAll xmlns="bad62619-192c-425e-9e8a-a85297b97af8" xsi:nil="true"/>
  </documentManagement>
</p:properties>
</file>

<file path=customXml/itemProps1.xml><?xml version="1.0" encoding="utf-8"?>
<ds:datastoreItem xmlns:ds="http://schemas.openxmlformats.org/officeDocument/2006/customXml" ds:itemID="{E0BE73AE-ADD1-4582-B185-6B8EEEB80DA3}"/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C90F1C-5125-42EB-BCED-F81080CB38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Istruzioni di compilazione</vt:lpstr>
      <vt:lpstr>PIANO ECON-FIN per tipologia </vt:lpstr>
      <vt:lpstr>PIANO ECON-FIN per L.A.</vt:lpstr>
      <vt:lpstr>Proponente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Jonathan van der Meer</cp:lastModifiedBy>
  <cp:revision/>
  <dcterms:created xsi:type="dcterms:W3CDTF">2023-05-23T14:28:21Z</dcterms:created>
  <dcterms:modified xsi:type="dcterms:W3CDTF">2024-06-24T13:43:23Z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</Properties>
</file>